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DAK\Desktop\club de compta\FICHIER COMPTABLE\NEW\Nouveau dossier\"/>
    </mc:Choice>
  </mc:AlternateContent>
  <bookViews>
    <workbookView xWindow="0" yWindow="0" windowWidth="20490" windowHeight="7620"/>
  </bookViews>
  <sheets>
    <sheet name="B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H71" i="1"/>
  <c r="H73" i="1"/>
  <c r="H72" i="1"/>
  <c r="H70" i="1"/>
  <c r="H69" i="1"/>
  <c r="H68" i="1"/>
  <c r="H67" i="1"/>
  <c r="G7" i="1" s="1"/>
  <c r="F73" i="1"/>
  <c r="F72" i="1"/>
  <c r="F71" i="1"/>
  <c r="F70" i="1"/>
  <c r="F69" i="1"/>
  <c r="F68" i="1"/>
  <c r="F67" i="1"/>
  <c r="I52" i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G6" i="1" s="1"/>
  <c r="I6" i="1" s="1"/>
  <c r="G18" i="1"/>
  <c r="G17" i="1"/>
  <c r="G16" i="1"/>
  <c r="G15" i="1"/>
  <c r="G14" i="1"/>
  <c r="I5" i="1"/>
  <c r="I25" i="1"/>
  <c r="G13" i="1"/>
  <c r="G12" i="1"/>
  <c r="G11" i="1"/>
  <c r="G10" i="1"/>
  <c r="G3" i="1" s="1"/>
  <c r="I9" i="1"/>
  <c r="F8" i="1"/>
  <c r="I7" i="1" l="1"/>
  <c r="H7" i="1"/>
  <c r="I67" i="1"/>
  <c r="I68" i="1" s="1"/>
  <c r="I69" i="1" s="1"/>
  <c r="I70" i="1" s="1"/>
  <c r="I71" i="1"/>
  <c r="I72" i="1" s="1"/>
  <c r="I73" i="1" s="1"/>
  <c r="I74" i="1" s="1"/>
  <c r="I75" i="1" s="1"/>
  <c r="I76" i="1" s="1"/>
  <c r="I77" i="1" s="1"/>
  <c r="I78" i="1" s="1"/>
  <c r="I79" i="1" s="1"/>
  <c r="H6" i="1"/>
  <c r="H5" i="1"/>
  <c r="I37" i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26" i="1"/>
  <c r="I27" i="1" s="1"/>
  <c r="I28" i="1" s="1"/>
  <c r="I29" i="1" s="1"/>
  <c r="I30" i="1" s="1"/>
  <c r="I31" i="1" s="1"/>
  <c r="I32" i="1" s="1"/>
  <c r="I33" i="1" s="1"/>
  <c r="I34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G8" i="1"/>
  <c r="H8" i="1" s="1"/>
  <c r="I4" i="1" l="1"/>
  <c r="H4" i="1"/>
  <c r="I3" i="1"/>
  <c r="H3" i="1"/>
  <c r="I8" i="1" l="1"/>
</calcChain>
</file>

<file path=xl/sharedStrings.xml><?xml version="1.0" encoding="utf-8"?>
<sst xmlns="http://schemas.openxmlformats.org/spreadsheetml/2006/main" count="92" uniqueCount="36">
  <si>
    <t>Autorisations</t>
  </si>
  <si>
    <t>Utilisations</t>
  </si>
  <si>
    <t>%</t>
  </si>
  <si>
    <t>Disponibilité</t>
  </si>
  <si>
    <t>Financement Import</t>
  </si>
  <si>
    <t>Facilités de Caisse</t>
  </si>
  <si>
    <t>Crédit d'escompte</t>
  </si>
  <si>
    <t>Ligne des AT</t>
  </si>
  <si>
    <t>Total:</t>
  </si>
  <si>
    <t>Obligations Cautionnées</t>
  </si>
  <si>
    <t>Compte Courant</t>
  </si>
  <si>
    <t>Échéance</t>
  </si>
  <si>
    <t>Mode</t>
  </si>
  <si>
    <t>Opérations</t>
  </si>
  <si>
    <t>Devise</t>
  </si>
  <si>
    <t>Débit</t>
  </si>
  <si>
    <t>Crédit</t>
  </si>
  <si>
    <t>LC</t>
  </si>
  <si>
    <t>Ref</t>
  </si>
  <si>
    <t>Obligation Cautionnée</t>
  </si>
  <si>
    <t>Obligations Cautionées</t>
  </si>
  <si>
    <t>Crédit d'Escompte</t>
  </si>
  <si>
    <t>Fournisseur Etranger A</t>
  </si>
  <si>
    <t>Client XXXXX</t>
  </si>
  <si>
    <t>Date</t>
  </si>
  <si>
    <t>CHEQUE N° 09415608</t>
  </si>
  <si>
    <t xml:space="preserve">TAXES 00000440 </t>
  </si>
  <si>
    <t xml:space="preserve">FRAIS DIV. 00000440 </t>
  </si>
  <si>
    <t xml:space="preserve">COMMISSION </t>
  </si>
  <si>
    <t>FRAIS DE TENUE DE COMPTE</t>
  </si>
  <si>
    <t xml:space="preserve">VIRMTREC </t>
  </si>
  <si>
    <t>Chèque 252222</t>
  </si>
  <si>
    <t>DUM N°XXXXXXXXXXXXXXX</t>
  </si>
  <si>
    <t>Taux</t>
  </si>
  <si>
    <t>Valeur DUM</t>
  </si>
  <si>
    <t>Caution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</si>
</sst>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7" tint="-0.24994659260841701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65" fontId="0" fillId="2" borderId="4" xfId="1" applyNumberFormat="1" applyFont="1" applyFill="1" applyBorder="1"/>
    <xf numFmtId="9" fontId="0" fillId="2" borderId="4" xfId="2" applyFont="1" applyFill="1" applyBorder="1" applyAlignment="1">
      <alignment horizontal="center"/>
    </xf>
    <xf numFmtId="165" fontId="0" fillId="2" borderId="5" xfId="0" applyNumberFormat="1" applyFill="1" applyBorder="1"/>
    <xf numFmtId="0" fontId="0" fillId="2" borderId="6" xfId="0" applyFill="1" applyBorder="1"/>
    <xf numFmtId="0" fontId="0" fillId="2" borderId="7" xfId="0" applyFill="1" applyBorder="1"/>
    <xf numFmtId="165" fontId="0" fillId="2" borderId="7" xfId="1" applyNumberFormat="1" applyFont="1" applyFill="1" applyBorder="1"/>
    <xf numFmtId="9" fontId="0" fillId="2" borderId="7" xfId="2" applyFont="1" applyFill="1" applyBorder="1" applyAlignment="1">
      <alignment horizontal="center"/>
    </xf>
    <xf numFmtId="165" fontId="5" fillId="2" borderId="8" xfId="0" applyNumberFormat="1" applyFont="1" applyFill="1" applyBorder="1"/>
    <xf numFmtId="0" fontId="0" fillId="2" borderId="9" xfId="0" applyFill="1" applyBorder="1"/>
    <xf numFmtId="165" fontId="0" fillId="2" borderId="9" xfId="1" applyNumberFormat="1" applyFont="1" applyFill="1" applyBorder="1"/>
    <xf numFmtId="9" fontId="0" fillId="2" borderId="9" xfId="2" applyFont="1" applyFill="1" applyBorder="1" applyAlignment="1">
      <alignment horizontal="center"/>
    </xf>
    <xf numFmtId="165" fontId="0" fillId="2" borderId="10" xfId="0" applyNumberFormat="1" applyFill="1" applyBorder="1"/>
    <xf numFmtId="0" fontId="0" fillId="2" borderId="11" xfId="0" applyFill="1" applyBorder="1"/>
    <xf numFmtId="165" fontId="0" fillId="2" borderId="8" xfId="0" applyNumberFormat="1" applyFill="1" applyBorder="1"/>
    <xf numFmtId="0" fontId="0" fillId="4" borderId="12" xfId="0" applyFill="1" applyBorder="1"/>
    <xf numFmtId="0" fontId="0" fillId="4" borderId="13" xfId="0" applyFill="1" applyBorder="1"/>
    <xf numFmtId="165" fontId="0" fillId="4" borderId="13" xfId="1" applyNumberFormat="1" applyFont="1" applyFill="1" applyBorder="1"/>
    <xf numFmtId="9" fontId="3" fillId="4" borderId="13" xfId="2" applyFont="1" applyFill="1" applyBorder="1" applyAlignment="1">
      <alignment horizontal="center"/>
    </xf>
    <xf numFmtId="165" fontId="0" fillId="4" borderId="14" xfId="0" applyNumberFormat="1" applyFill="1" applyBorder="1"/>
    <xf numFmtId="14" fontId="5" fillId="2" borderId="11" xfId="0" applyNumberFormat="1" applyFont="1" applyFill="1" applyBorder="1" applyAlignment="1">
      <alignment horizontal="center"/>
    </xf>
    <xf numFmtId="0" fontId="5" fillId="2" borderId="7" xfId="0" applyFont="1" applyFill="1" applyBorder="1"/>
    <xf numFmtId="165" fontId="5" fillId="2" borderId="7" xfId="1" applyNumberFormat="1" applyFont="1" applyFill="1" applyBorder="1"/>
    <xf numFmtId="164" fontId="5" fillId="2" borderId="0" xfId="1" applyFont="1" applyFill="1" applyBorder="1"/>
    <xf numFmtId="165" fontId="5" fillId="2" borderId="16" xfId="1" applyNumberFormat="1" applyFont="1" applyFill="1" applyBorder="1"/>
    <xf numFmtId="0" fontId="2" fillId="2" borderId="0" xfId="0" applyFont="1" applyFill="1"/>
    <xf numFmtId="14" fontId="5" fillId="2" borderId="18" xfId="0" applyNumberFormat="1" applyFont="1" applyFill="1" applyBorder="1" applyAlignment="1">
      <alignment horizontal="center"/>
    </xf>
    <xf numFmtId="14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166" fontId="5" fillId="2" borderId="9" xfId="1" applyNumberFormat="1" applyFont="1" applyFill="1" applyBorder="1"/>
    <xf numFmtId="165" fontId="5" fillId="2" borderId="9" xfId="1" applyNumberFormat="1" applyFont="1" applyFill="1" applyBorder="1"/>
    <xf numFmtId="164" fontId="5" fillId="2" borderId="9" xfId="1" applyFont="1" applyFill="1" applyBorder="1"/>
    <xf numFmtId="165" fontId="5" fillId="2" borderId="10" xfId="1" applyNumberFormat="1" applyFont="1" applyFill="1" applyBorder="1"/>
    <xf numFmtId="0" fontId="5" fillId="2" borderId="0" xfId="0" applyFont="1" applyFill="1" applyBorder="1"/>
    <xf numFmtId="165" fontId="5" fillId="2" borderId="0" xfId="1" applyNumberFormat="1" applyFont="1" applyFill="1" applyBorder="1"/>
    <xf numFmtId="0" fontId="5" fillId="5" borderId="2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5" fontId="5" fillId="5" borderId="3" xfId="1" applyNumberFormat="1" applyFont="1" applyFill="1" applyBorder="1" applyAlignment="1">
      <alignment horizontal="center"/>
    </xf>
    <xf numFmtId="165" fontId="5" fillId="5" borderId="15" xfId="0" applyNumberFormat="1" applyFont="1" applyFill="1" applyBorder="1" applyAlignment="1">
      <alignment vertical="center"/>
    </xf>
    <xf numFmtId="14" fontId="5" fillId="2" borderId="17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/>
    <xf numFmtId="166" fontId="5" fillId="2" borderId="4" xfId="1" applyNumberFormat="1" applyFont="1" applyFill="1" applyBorder="1"/>
    <xf numFmtId="165" fontId="5" fillId="2" borderId="4" xfId="1" applyNumberFormat="1" applyFont="1" applyFill="1" applyBorder="1"/>
    <xf numFmtId="164" fontId="5" fillId="2" borderId="3" xfId="1" applyFont="1" applyFill="1" applyBorder="1"/>
    <xf numFmtId="165" fontId="5" fillId="2" borderId="15" xfId="1" applyNumberFormat="1" applyFont="1" applyFill="1" applyBorder="1"/>
    <xf numFmtId="14" fontId="5" fillId="2" borderId="19" xfId="0" applyNumberFormat="1" applyFont="1" applyFill="1" applyBorder="1" applyAlignment="1">
      <alignment horizontal="center"/>
    </xf>
    <xf numFmtId="14" fontId="5" fillId="2" borderId="20" xfId="0" applyNumberFormat="1" applyFont="1" applyFill="1" applyBorder="1" applyAlignment="1">
      <alignment horizontal="center"/>
    </xf>
    <xf numFmtId="0" fontId="5" fillId="2" borderId="20" xfId="0" applyFont="1" applyFill="1" applyBorder="1"/>
    <xf numFmtId="166" fontId="5" fillId="2" borderId="20" xfId="1" applyNumberFormat="1" applyFont="1" applyFill="1" applyBorder="1"/>
    <xf numFmtId="165" fontId="5" fillId="2" borderId="20" xfId="1" applyNumberFormat="1" applyFont="1" applyFill="1" applyBorder="1"/>
    <xf numFmtId="164" fontId="5" fillId="2" borderId="20" xfId="1" applyFont="1" applyFill="1" applyBorder="1"/>
    <xf numFmtId="165" fontId="5" fillId="2" borderId="21" xfId="1" applyNumberFormat="1" applyFont="1" applyFill="1" applyBorder="1"/>
    <xf numFmtId="14" fontId="5" fillId="2" borderId="9" xfId="1" applyNumberFormat="1" applyFont="1" applyFill="1" applyBorder="1" applyAlignment="1">
      <alignment horizontal="center"/>
    </xf>
    <xf numFmtId="14" fontId="5" fillId="2" borderId="7" xfId="1" applyNumberFormat="1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165" fontId="5" fillId="5" borderId="23" xfId="1" applyNumberFormat="1" applyFont="1" applyFill="1" applyBorder="1" applyAlignment="1">
      <alignment horizontal="center"/>
    </xf>
    <xf numFmtId="165" fontId="5" fillId="5" borderId="24" xfId="0" applyNumberFormat="1" applyFont="1" applyFill="1" applyBorder="1" applyAlignment="1">
      <alignment vertical="center"/>
    </xf>
    <xf numFmtId="10" fontId="5" fillId="2" borderId="7" xfId="0" applyNumberFormat="1" applyFont="1" applyFill="1" applyBorder="1" applyAlignment="1">
      <alignment horizontal="center"/>
    </xf>
    <xf numFmtId="10" fontId="5" fillId="2" borderId="9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12" xfId="0" applyFont="1" applyFill="1" applyBorder="1" applyAlignment="1">
      <alignment horizontal="center" vertical="center" textRotation="9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M10" sqref="M10"/>
    </sheetView>
  </sheetViews>
  <sheetFormatPr baseColWidth="10" defaultColWidth="9.140625" defaultRowHeight="15" x14ac:dyDescent="0.25"/>
  <cols>
    <col min="1" max="1" width="0.7109375" style="3" customWidth="1"/>
    <col min="2" max="2" width="4.5703125" style="3" customWidth="1"/>
    <col min="3" max="3" width="12.42578125" style="3" customWidth="1"/>
    <col min="4" max="4" width="7.42578125" style="3" bestFit="1" customWidth="1"/>
    <col min="5" max="5" width="23.42578125" style="3" customWidth="1"/>
    <col min="6" max="6" width="14.28515625" style="3" bestFit="1" customWidth="1"/>
    <col min="7" max="8" width="14.5703125" style="3" bestFit="1" customWidth="1"/>
    <col min="9" max="9" width="13.7109375" style="3" bestFit="1" customWidth="1"/>
    <col min="10" max="10" width="0.7109375" style="3" customWidth="1"/>
    <col min="11" max="16384" width="9.140625" style="3"/>
  </cols>
  <sheetData>
    <row r="1" spans="1:10" ht="2.25" customHeight="1" x14ac:dyDescent="0.25"/>
    <row r="2" spans="1:10" ht="33" customHeight="1" thickBot="1" x14ac:dyDescent="0.3">
      <c r="A2" s="1"/>
      <c r="B2" s="1"/>
      <c r="C2" s="69"/>
      <c r="D2" s="69"/>
      <c r="E2" s="70"/>
      <c r="F2" s="2" t="s">
        <v>0</v>
      </c>
      <c r="G2" s="2" t="s">
        <v>1</v>
      </c>
      <c r="H2" s="2" t="s">
        <v>2</v>
      </c>
      <c r="I2" s="2" t="s">
        <v>3</v>
      </c>
      <c r="J2" s="1"/>
    </row>
    <row r="3" spans="1:10" ht="15" customHeight="1" x14ac:dyDescent="0.25">
      <c r="A3" s="1"/>
      <c r="B3" s="4"/>
      <c r="C3" s="5"/>
      <c r="D3" s="5"/>
      <c r="E3" s="6" t="s">
        <v>4</v>
      </c>
      <c r="F3" s="7">
        <v>10000000</v>
      </c>
      <c r="G3" s="7">
        <f>SUM(G10:G22)</f>
        <v>5080827.8159999996</v>
      </c>
      <c r="H3" s="8">
        <f>G3/F3</f>
        <v>0.50808278159999998</v>
      </c>
      <c r="I3" s="9">
        <f>F3-G3</f>
        <v>4919172.1840000004</v>
      </c>
      <c r="J3" s="1"/>
    </row>
    <row r="4" spans="1:10" ht="15" customHeight="1" x14ac:dyDescent="0.25">
      <c r="A4" s="1"/>
      <c r="B4" s="10"/>
      <c r="C4" s="1"/>
      <c r="D4" s="1"/>
      <c r="E4" s="11" t="s">
        <v>9</v>
      </c>
      <c r="F4" s="12">
        <v>1000000</v>
      </c>
      <c r="G4" s="12">
        <f>SUM(G25:G34)</f>
        <v>628174</v>
      </c>
      <c r="H4" s="13">
        <f>G4/F4</f>
        <v>0.62817400000000001</v>
      </c>
      <c r="I4" s="14">
        <f>F4-G4</f>
        <v>371826</v>
      </c>
      <c r="J4" s="1"/>
    </row>
    <row r="5" spans="1:10" ht="15" customHeight="1" x14ac:dyDescent="0.25">
      <c r="A5" s="1"/>
      <c r="B5" s="10"/>
      <c r="C5" s="1"/>
      <c r="D5" s="1"/>
      <c r="E5" s="15" t="s">
        <v>6</v>
      </c>
      <c r="F5" s="16">
        <v>5000000</v>
      </c>
      <c r="G5" s="16">
        <f>SUM(G37:G49)</f>
        <v>1720055</v>
      </c>
      <c r="H5" s="17">
        <f>G5/F5</f>
        <v>0.34401100000000001</v>
      </c>
      <c r="I5" s="18">
        <f>F5-G5</f>
        <v>3279945</v>
      </c>
      <c r="J5" s="1"/>
    </row>
    <row r="6" spans="1:10" x14ac:dyDescent="0.25">
      <c r="B6" s="10"/>
      <c r="C6" s="1"/>
      <c r="D6" s="1"/>
      <c r="E6" s="11" t="s">
        <v>5</v>
      </c>
      <c r="F6" s="12">
        <v>3000000</v>
      </c>
      <c r="G6" s="12">
        <f>I64</f>
        <v>2709663.91</v>
      </c>
      <c r="H6" s="13">
        <f>G6/F6</f>
        <v>0.90322130333333339</v>
      </c>
      <c r="I6" s="14">
        <f>F6-G6</f>
        <v>290336.08999999985</v>
      </c>
    </row>
    <row r="7" spans="1:10" x14ac:dyDescent="0.25">
      <c r="B7" s="19"/>
      <c r="C7" s="11"/>
      <c r="D7" s="11"/>
      <c r="E7" s="11" t="s">
        <v>7</v>
      </c>
      <c r="F7" s="12">
        <v>3000000</v>
      </c>
      <c r="G7" s="12">
        <f>SUM(H67:H79)</f>
        <v>2501254</v>
      </c>
      <c r="H7" s="13">
        <f t="shared" ref="H7:H8" si="0">G7/F7</f>
        <v>0.83375133333333329</v>
      </c>
      <c r="I7" s="20">
        <f t="shared" ref="I7" si="1">F7-G7</f>
        <v>498746</v>
      </c>
    </row>
    <row r="8" spans="1:10" ht="15.75" thickBot="1" x14ac:dyDescent="0.3">
      <c r="B8" s="21"/>
      <c r="C8" s="22"/>
      <c r="D8" s="22"/>
      <c r="E8" s="22" t="s">
        <v>8</v>
      </c>
      <c r="F8" s="23">
        <f>SUM(F3:F7)</f>
        <v>22000000</v>
      </c>
      <c r="G8" s="23">
        <f>SUM(G3:G7)</f>
        <v>12639974.726</v>
      </c>
      <c r="H8" s="24">
        <f t="shared" si="0"/>
        <v>0.57454430572727266</v>
      </c>
      <c r="I8" s="25">
        <f>SUM(I3:I7)</f>
        <v>9360025.2740000002</v>
      </c>
    </row>
    <row r="9" spans="1:10" ht="15.75" thickBot="1" x14ac:dyDescent="0.3">
      <c r="B9" s="41"/>
      <c r="C9" s="42" t="s">
        <v>11</v>
      </c>
      <c r="D9" s="42" t="s">
        <v>12</v>
      </c>
      <c r="E9" s="43" t="s">
        <v>13</v>
      </c>
      <c r="F9" s="44" t="s">
        <v>14</v>
      </c>
      <c r="G9" s="44" t="s">
        <v>15</v>
      </c>
      <c r="H9" s="43" t="s">
        <v>16</v>
      </c>
      <c r="I9" s="45">
        <f>+F3</f>
        <v>10000000</v>
      </c>
    </row>
    <row r="10" spans="1:10" x14ac:dyDescent="0.25">
      <c r="B10" s="71" t="s">
        <v>4</v>
      </c>
      <c r="C10" s="46">
        <v>44125</v>
      </c>
      <c r="D10" s="47" t="s">
        <v>17</v>
      </c>
      <c r="E10" s="48" t="s">
        <v>22</v>
      </c>
      <c r="F10" s="49">
        <v>48548.02</v>
      </c>
      <c r="G10" s="50">
        <f t="shared" ref="G10:G18" si="2">+F10*10.8</f>
        <v>524318.61600000004</v>
      </c>
      <c r="H10" s="51"/>
      <c r="I10" s="52">
        <f t="shared" ref="I10:I22" si="3">I9-G10+H10</f>
        <v>9475681.3839999996</v>
      </c>
      <c r="J10" s="31"/>
    </row>
    <row r="11" spans="1:10" x14ac:dyDescent="0.25">
      <c r="B11" s="72"/>
      <c r="C11" s="32">
        <v>44154</v>
      </c>
      <c r="D11" s="33" t="s">
        <v>18</v>
      </c>
      <c r="E11" s="34" t="s">
        <v>22</v>
      </c>
      <c r="F11" s="35">
        <v>97289.5</v>
      </c>
      <c r="G11" s="36">
        <f t="shared" si="2"/>
        <v>1050726.6000000001</v>
      </c>
      <c r="H11" s="37"/>
      <c r="I11" s="38">
        <f t="shared" si="3"/>
        <v>8424954.784</v>
      </c>
    </row>
    <row r="12" spans="1:10" x14ac:dyDescent="0.25">
      <c r="B12" s="72"/>
      <c r="C12" s="32">
        <v>44158</v>
      </c>
      <c r="D12" s="33" t="s">
        <v>17</v>
      </c>
      <c r="E12" s="34" t="s">
        <v>22</v>
      </c>
      <c r="F12" s="35">
        <v>83707</v>
      </c>
      <c r="G12" s="36">
        <f t="shared" si="2"/>
        <v>904035.60000000009</v>
      </c>
      <c r="H12" s="37"/>
      <c r="I12" s="38">
        <f t="shared" si="3"/>
        <v>7520919.1840000004</v>
      </c>
    </row>
    <row r="13" spans="1:10" x14ac:dyDescent="0.25">
      <c r="B13" s="72"/>
      <c r="C13" s="32">
        <v>44166</v>
      </c>
      <c r="D13" s="33" t="s">
        <v>17</v>
      </c>
      <c r="E13" s="34" t="s">
        <v>22</v>
      </c>
      <c r="F13" s="35">
        <v>37577.5</v>
      </c>
      <c r="G13" s="36">
        <f t="shared" si="2"/>
        <v>405837</v>
      </c>
      <c r="H13" s="37"/>
      <c r="I13" s="38">
        <f t="shared" si="3"/>
        <v>7115082.1840000004</v>
      </c>
    </row>
    <row r="14" spans="1:10" x14ac:dyDescent="0.25">
      <c r="B14" s="72"/>
      <c r="C14" s="32">
        <v>44180</v>
      </c>
      <c r="D14" s="33" t="s">
        <v>18</v>
      </c>
      <c r="E14" s="34" t="s">
        <v>22</v>
      </c>
      <c r="F14" s="35">
        <v>88220</v>
      </c>
      <c r="G14" s="36">
        <f t="shared" si="2"/>
        <v>952776.00000000012</v>
      </c>
      <c r="H14" s="37"/>
      <c r="I14" s="38">
        <f t="shared" si="3"/>
        <v>6162306.1840000004</v>
      </c>
    </row>
    <row r="15" spans="1:10" x14ac:dyDescent="0.25">
      <c r="B15" s="72"/>
      <c r="C15" s="32">
        <v>44203</v>
      </c>
      <c r="D15" s="33" t="s">
        <v>18</v>
      </c>
      <c r="E15" s="34" t="s">
        <v>22</v>
      </c>
      <c r="F15" s="35">
        <v>35240</v>
      </c>
      <c r="G15" s="36">
        <f t="shared" si="2"/>
        <v>380592</v>
      </c>
      <c r="H15" s="37"/>
      <c r="I15" s="38">
        <f t="shared" si="3"/>
        <v>5781714.1840000004</v>
      </c>
    </row>
    <row r="16" spans="1:10" x14ac:dyDescent="0.25">
      <c r="B16" s="72"/>
      <c r="C16" s="32">
        <v>44214</v>
      </c>
      <c r="D16" s="33" t="s">
        <v>18</v>
      </c>
      <c r="E16" s="34" t="s">
        <v>22</v>
      </c>
      <c r="F16" s="35">
        <v>18220</v>
      </c>
      <c r="G16" s="36">
        <f t="shared" si="2"/>
        <v>196776</v>
      </c>
      <c r="H16" s="37"/>
      <c r="I16" s="38">
        <f t="shared" si="3"/>
        <v>5584938.1840000004</v>
      </c>
    </row>
    <row r="17" spans="1:9" x14ac:dyDescent="0.25">
      <c r="B17" s="72"/>
      <c r="C17" s="32">
        <v>44221</v>
      </c>
      <c r="D17" s="33" t="s">
        <v>17</v>
      </c>
      <c r="E17" s="34" t="s">
        <v>22</v>
      </c>
      <c r="F17" s="35">
        <v>28005</v>
      </c>
      <c r="G17" s="36">
        <f t="shared" si="2"/>
        <v>302454</v>
      </c>
      <c r="H17" s="37"/>
      <c r="I17" s="38">
        <f t="shared" si="3"/>
        <v>5282484.1840000004</v>
      </c>
    </row>
    <row r="18" spans="1:9" x14ac:dyDescent="0.25">
      <c r="B18" s="72"/>
      <c r="C18" s="32">
        <v>44249</v>
      </c>
      <c r="D18" s="33" t="s">
        <v>17</v>
      </c>
      <c r="E18" s="34" t="s">
        <v>22</v>
      </c>
      <c r="F18" s="35">
        <v>33640</v>
      </c>
      <c r="G18" s="36">
        <f t="shared" si="2"/>
        <v>363312</v>
      </c>
      <c r="H18" s="37"/>
      <c r="I18" s="38">
        <f t="shared" si="3"/>
        <v>4919172.1840000004</v>
      </c>
    </row>
    <row r="19" spans="1:9" x14ac:dyDescent="0.25">
      <c r="B19" s="72"/>
      <c r="C19" s="32"/>
      <c r="D19" s="33"/>
      <c r="E19" s="34"/>
      <c r="F19" s="35"/>
      <c r="G19" s="36"/>
      <c r="H19" s="37"/>
      <c r="I19" s="38">
        <f t="shared" si="3"/>
        <v>4919172.1840000004</v>
      </c>
    </row>
    <row r="20" spans="1:9" x14ac:dyDescent="0.25">
      <c r="B20" s="72"/>
      <c r="C20" s="32"/>
      <c r="D20" s="33"/>
      <c r="E20" s="34"/>
      <c r="F20" s="35"/>
      <c r="G20" s="36"/>
      <c r="H20" s="37"/>
      <c r="I20" s="38">
        <f t="shared" si="3"/>
        <v>4919172.1840000004</v>
      </c>
    </row>
    <row r="21" spans="1:9" x14ac:dyDescent="0.25">
      <c r="B21" s="72"/>
      <c r="C21" s="32"/>
      <c r="D21" s="33"/>
      <c r="E21" s="34"/>
      <c r="F21" s="35"/>
      <c r="G21" s="36"/>
      <c r="H21" s="37"/>
      <c r="I21" s="38">
        <f t="shared" si="3"/>
        <v>4919172.1840000004</v>
      </c>
    </row>
    <row r="22" spans="1:9" ht="15.75" thickBot="1" x14ac:dyDescent="0.3">
      <c r="B22" s="73"/>
      <c r="C22" s="53"/>
      <c r="D22" s="54"/>
      <c r="E22" s="55"/>
      <c r="F22" s="56"/>
      <c r="G22" s="57"/>
      <c r="H22" s="58"/>
      <c r="I22" s="59">
        <f t="shared" si="3"/>
        <v>4919172.1840000004</v>
      </c>
    </row>
    <row r="23" spans="1:9" ht="2.25" customHeight="1" thickBot="1" x14ac:dyDescent="0.3">
      <c r="A23" s="39"/>
      <c r="B23" s="39"/>
      <c r="C23" s="39"/>
      <c r="D23" s="39"/>
      <c r="E23" s="39"/>
      <c r="F23" s="40"/>
      <c r="G23" s="40"/>
      <c r="H23" s="29"/>
      <c r="I23" s="40"/>
    </row>
    <row r="24" spans="1:9" ht="15.75" thickBot="1" x14ac:dyDescent="0.3">
      <c r="B24" s="41"/>
      <c r="C24" s="42" t="s">
        <v>11</v>
      </c>
      <c r="D24" s="42" t="s">
        <v>12</v>
      </c>
      <c r="E24" s="43" t="s">
        <v>13</v>
      </c>
      <c r="F24" s="44"/>
      <c r="G24" s="44" t="s">
        <v>15</v>
      </c>
      <c r="H24" s="43" t="s">
        <v>16</v>
      </c>
      <c r="I24" s="45">
        <v>1000000</v>
      </c>
    </row>
    <row r="25" spans="1:9" x14ac:dyDescent="0.25">
      <c r="B25" s="71" t="s">
        <v>20</v>
      </c>
      <c r="C25" s="46">
        <v>44150</v>
      </c>
      <c r="D25" s="47"/>
      <c r="E25" s="48" t="s">
        <v>19</v>
      </c>
      <c r="F25" s="49"/>
      <c r="G25" s="50">
        <v>28520</v>
      </c>
      <c r="H25" s="51"/>
      <c r="I25" s="52">
        <f t="shared" ref="I25:I34" si="4">I24-G25+H25</f>
        <v>971480</v>
      </c>
    </row>
    <row r="26" spans="1:9" x14ac:dyDescent="0.25">
      <c r="B26" s="72"/>
      <c r="C26" s="32">
        <v>44155</v>
      </c>
      <c r="D26" s="33"/>
      <c r="E26" s="34" t="s">
        <v>19</v>
      </c>
      <c r="F26" s="35"/>
      <c r="G26" s="36">
        <v>30052</v>
      </c>
      <c r="H26" s="37"/>
      <c r="I26" s="38">
        <f t="shared" si="4"/>
        <v>941428</v>
      </c>
    </row>
    <row r="27" spans="1:9" x14ac:dyDescent="0.25">
      <c r="B27" s="72"/>
      <c r="C27" s="32">
        <v>44165</v>
      </c>
      <c r="D27" s="33"/>
      <c r="E27" s="34" t="s">
        <v>19</v>
      </c>
      <c r="F27" s="35"/>
      <c r="G27" s="36">
        <v>58996</v>
      </c>
      <c r="H27" s="37"/>
      <c r="I27" s="38">
        <f t="shared" si="4"/>
        <v>882432</v>
      </c>
    </row>
    <row r="28" spans="1:9" x14ac:dyDescent="0.25">
      <c r="B28" s="72"/>
      <c r="C28" s="32">
        <v>44166</v>
      </c>
      <c r="D28" s="33"/>
      <c r="E28" s="34" t="s">
        <v>19</v>
      </c>
      <c r="F28" s="35"/>
      <c r="G28" s="36">
        <v>22580</v>
      </c>
      <c r="H28" s="37"/>
      <c r="I28" s="38">
        <f t="shared" si="4"/>
        <v>859852</v>
      </c>
    </row>
    <row r="29" spans="1:9" x14ac:dyDescent="0.25">
      <c r="B29" s="72"/>
      <c r="C29" s="32">
        <v>44190</v>
      </c>
      <c r="D29" s="33"/>
      <c r="E29" s="34" t="s">
        <v>19</v>
      </c>
      <c r="F29" s="35"/>
      <c r="G29" s="36">
        <v>125082</v>
      </c>
      <c r="H29" s="37"/>
      <c r="I29" s="38">
        <f t="shared" si="4"/>
        <v>734770</v>
      </c>
    </row>
    <row r="30" spans="1:9" x14ac:dyDescent="0.25">
      <c r="B30" s="72"/>
      <c r="C30" s="32">
        <v>44219</v>
      </c>
      <c r="D30" s="33"/>
      <c r="E30" s="34" t="s">
        <v>19</v>
      </c>
      <c r="F30" s="35"/>
      <c r="G30" s="36">
        <v>340444</v>
      </c>
      <c r="H30" s="37"/>
      <c r="I30" s="38">
        <f t="shared" si="4"/>
        <v>394326</v>
      </c>
    </row>
    <row r="31" spans="1:9" x14ac:dyDescent="0.25">
      <c r="B31" s="72"/>
      <c r="C31" s="32">
        <v>44227</v>
      </c>
      <c r="D31" s="33"/>
      <c r="E31" s="34" t="s">
        <v>19</v>
      </c>
      <c r="F31" s="35"/>
      <c r="G31" s="36">
        <v>22500</v>
      </c>
      <c r="H31" s="37"/>
      <c r="I31" s="38">
        <f t="shared" si="4"/>
        <v>371826</v>
      </c>
    </row>
    <row r="32" spans="1:9" x14ac:dyDescent="0.25">
      <c r="B32" s="72"/>
      <c r="C32" s="32"/>
      <c r="D32" s="33"/>
      <c r="E32" s="34"/>
      <c r="F32" s="35"/>
      <c r="G32" s="36"/>
      <c r="H32" s="37"/>
      <c r="I32" s="38">
        <f t="shared" si="4"/>
        <v>371826</v>
      </c>
    </row>
    <row r="33" spans="2:9" x14ac:dyDescent="0.25">
      <c r="B33" s="72"/>
      <c r="C33" s="32"/>
      <c r="D33" s="33"/>
      <c r="E33" s="34"/>
      <c r="F33" s="35"/>
      <c r="G33" s="36"/>
      <c r="H33" s="37"/>
      <c r="I33" s="38">
        <f t="shared" si="4"/>
        <v>371826</v>
      </c>
    </row>
    <row r="34" spans="2:9" x14ac:dyDescent="0.25">
      <c r="B34" s="72"/>
      <c r="C34" s="32"/>
      <c r="D34" s="33"/>
      <c r="E34" s="34"/>
      <c r="F34" s="35"/>
      <c r="G34" s="36"/>
      <c r="H34" s="37"/>
      <c r="I34" s="38">
        <f t="shared" si="4"/>
        <v>371826</v>
      </c>
    </row>
    <row r="35" spans="2:9" ht="1.5" customHeight="1" thickBot="1" x14ac:dyDescent="0.3"/>
    <row r="36" spans="2:9" ht="15.75" thickBot="1" x14ac:dyDescent="0.3">
      <c r="B36" s="41"/>
      <c r="C36" s="42" t="s">
        <v>11</v>
      </c>
      <c r="D36" s="42" t="s">
        <v>12</v>
      </c>
      <c r="E36" s="43" t="s">
        <v>13</v>
      </c>
      <c r="F36" s="44"/>
      <c r="G36" s="44" t="s">
        <v>15</v>
      </c>
      <c r="H36" s="43" t="s">
        <v>16</v>
      </c>
      <c r="I36" s="45">
        <v>5000000</v>
      </c>
    </row>
    <row r="37" spans="2:9" x14ac:dyDescent="0.25">
      <c r="B37" s="71" t="s">
        <v>21</v>
      </c>
      <c r="C37" s="46">
        <v>44180</v>
      </c>
      <c r="D37" s="47"/>
      <c r="E37" s="48" t="s">
        <v>23</v>
      </c>
      <c r="F37" s="49"/>
      <c r="G37" s="50">
        <v>225000</v>
      </c>
      <c r="H37" s="51"/>
      <c r="I37" s="52">
        <f t="shared" ref="I37:I49" si="5">I36-G37+H37</f>
        <v>4775000</v>
      </c>
    </row>
    <row r="38" spans="2:9" x14ac:dyDescent="0.25">
      <c r="B38" s="72"/>
      <c r="C38" s="32">
        <v>44181</v>
      </c>
      <c r="D38" s="33"/>
      <c r="E38" s="34" t="s">
        <v>23</v>
      </c>
      <c r="F38" s="35"/>
      <c r="G38" s="36">
        <v>300000</v>
      </c>
      <c r="H38" s="37"/>
      <c r="I38" s="38">
        <f t="shared" si="5"/>
        <v>4475000</v>
      </c>
    </row>
    <row r="39" spans="2:9" x14ac:dyDescent="0.25">
      <c r="B39" s="72"/>
      <c r="C39" s="32">
        <v>44183</v>
      </c>
      <c r="D39" s="33"/>
      <c r="E39" s="34" t="s">
        <v>23</v>
      </c>
      <c r="F39" s="35"/>
      <c r="G39" s="36">
        <v>25000</v>
      </c>
      <c r="H39" s="37"/>
      <c r="I39" s="38">
        <f t="shared" si="5"/>
        <v>4450000</v>
      </c>
    </row>
    <row r="40" spans="2:9" x14ac:dyDescent="0.25">
      <c r="B40" s="72"/>
      <c r="C40" s="32">
        <v>44183</v>
      </c>
      <c r="D40" s="33"/>
      <c r="E40" s="34" t="s">
        <v>23</v>
      </c>
      <c r="F40" s="35"/>
      <c r="G40" s="36">
        <v>18000</v>
      </c>
      <c r="H40" s="37"/>
      <c r="I40" s="38">
        <f t="shared" si="5"/>
        <v>4432000</v>
      </c>
    </row>
    <row r="41" spans="2:9" x14ac:dyDescent="0.25">
      <c r="B41" s="72"/>
      <c r="C41" s="32">
        <v>44183</v>
      </c>
      <c r="D41" s="33"/>
      <c r="E41" s="34" t="s">
        <v>23</v>
      </c>
      <c r="F41" s="35"/>
      <c r="G41" s="36">
        <v>44500</v>
      </c>
      <c r="H41" s="37"/>
      <c r="I41" s="38">
        <f t="shared" si="5"/>
        <v>4387500</v>
      </c>
    </row>
    <row r="42" spans="2:9" x14ac:dyDescent="0.25">
      <c r="B42" s="72"/>
      <c r="C42" s="32">
        <v>44196</v>
      </c>
      <c r="D42" s="33"/>
      <c r="E42" s="34" t="s">
        <v>23</v>
      </c>
      <c r="F42" s="35"/>
      <c r="G42" s="36">
        <v>180000</v>
      </c>
      <c r="H42" s="37"/>
      <c r="I42" s="38">
        <f t="shared" si="5"/>
        <v>4207500</v>
      </c>
    </row>
    <row r="43" spans="2:9" x14ac:dyDescent="0.25">
      <c r="B43" s="72"/>
      <c r="C43" s="32">
        <v>44204</v>
      </c>
      <c r="D43" s="33"/>
      <c r="E43" s="34" t="s">
        <v>23</v>
      </c>
      <c r="F43" s="35"/>
      <c r="G43" s="36">
        <v>200000</v>
      </c>
      <c r="H43" s="37"/>
      <c r="I43" s="38">
        <f t="shared" si="5"/>
        <v>4007500</v>
      </c>
    </row>
    <row r="44" spans="2:9" x14ac:dyDescent="0.25">
      <c r="B44" s="72"/>
      <c r="C44" s="32">
        <v>44205</v>
      </c>
      <c r="D44" s="33"/>
      <c r="E44" s="34" t="s">
        <v>23</v>
      </c>
      <c r="F44" s="35"/>
      <c r="G44" s="36">
        <v>300555</v>
      </c>
      <c r="H44" s="37"/>
      <c r="I44" s="38">
        <f t="shared" si="5"/>
        <v>3706945</v>
      </c>
    </row>
    <row r="45" spans="2:9" x14ac:dyDescent="0.25">
      <c r="B45" s="72"/>
      <c r="C45" s="32">
        <v>44230</v>
      </c>
      <c r="D45" s="33"/>
      <c r="E45" s="34" t="s">
        <v>23</v>
      </c>
      <c r="F45" s="35"/>
      <c r="G45" s="36">
        <v>400000</v>
      </c>
      <c r="H45" s="37"/>
      <c r="I45" s="38">
        <f t="shared" si="5"/>
        <v>3306945</v>
      </c>
    </row>
    <row r="46" spans="2:9" x14ac:dyDescent="0.25">
      <c r="B46" s="72"/>
      <c r="C46" s="32">
        <v>44232</v>
      </c>
      <c r="D46" s="33"/>
      <c r="E46" s="34" t="s">
        <v>23</v>
      </c>
      <c r="F46" s="35"/>
      <c r="G46" s="36">
        <v>27000</v>
      </c>
      <c r="H46" s="37"/>
      <c r="I46" s="38">
        <f t="shared" si="5"/>
        <v>3279945</v>
      </c>
    </row>
    <row r="47" spans="2:9" x14ac:dyDescent="0.25">
      <c r="B47" s="72"/>
      <c r="C47" s="32"/>
      <c r="D47" s="33"/>
      <c r="E47" s="34"/>
      <c r="F47" s="35"/>
      <c r="G47" s="36"/>
      <c r="H47" s="37"/>
      <c r="I47" s="38">
        <f t="shared" si="5"/>
        <v>3279945</v>
      </c>
    </row>
    <row r="48" spans="2:9" x14ac:dyDescent="0.25">
      <c r="B48" s="72"/>
      <c r="C48" s="32"/>
      <c r="D48" s="33"/>
      <c r="E48" s="34"/>
      <c r="F48" s="35"/>
      <c r="G48" s="36"/>
      <c r="H48" s="37"/>
      <c r="I48" s="38">
        <f t="shared" si="5"/>
        <v>3279945</v>
      </c>
    </row>
    <row r="49" spans="2:9" ht="15.75" thickBot="1" x14ac:dyDescent="0.3">
      <c r="B49" s="73"/>
      <c r="C49" s="53"/>
      <c r="D49" s="54"/>
      <c r="E49" s="55"/>
      <c r="F49" s="56"/>
      <c r="G49" s="57"/>
      <c r="H49" s="58"/>
      <c r="I49" s="59">
        <f t="shared" si="5"/>
        <v>3279945</v>
      </c>
    </row>
    <row r="50" spans="2:9" ht="1.5" customHeight="1" thickBot="1" x14ac:dyDescent="0.3"/>
    <row r="51" spans="2:9" ht="15.75" thickBot="1" x14ac:dyDescent="0.3">
      <c r="B51" s="41"/>
      <c r="C51" s="42" t="s">
        <v>24</v>
      </c>
      <c r="D51" s="42" t="s">
        <v>12</v>
      </c>
      <c r="E51" s="43" t="s">
        <v>13</v>
      </c>
      <c r="F51" s="44"/>
      <c r="G51" s="44" t="s">
        <v>15</v>
      </c>
      <c r="H51" s="43" t="s">
        <v>16</v>
      </c>
      <c r="I51" s="45">
        <v>3000000</v>
      </c>
    </row>
    <row r="52" spans="2:9" x14ac:dyDescent="0.25">
      <c r="B52" s="71" t="s">
        <v>10</v>
      </c>
      <c r="C52" s="46">
        <v>44137</v>
      </c>
      <c r="D52" s="47"/>
      <c r="E52" s="48" t="s">
        <v>29</v>
      </c>
      <c r="F52" s="49"/>
      <c r="G52" s="50">
        <v>66</v>
      </c>
      <c r="H52" s="51"/>
      <c r="I52" s="52">
        <f t="shared" ref="I52:I57" si="6">I51-G52+H52</f>
        <v>2999934</v>
      </c>
    </row>
    <row r="53" spans="2:9" x14ac:dyDescent="0.25">
      <c r="B53" s="72"/>
      <c r="C53" s="32">
        <v>44138</v>
      </c>
      <c r="D53" s="33"/>
      <c r="E53" s="34" t="s">
        <v>25</v>
      </c>
      <c r="F53" s="35"/>
      <c r="G53" s="36">
        <v>3762</v>
      </c>
      <c r="H53" s="37"/>
      <c r="I53" s="38">
        <f t="shared" si="6"/>
        <v>2996172</v>
      </c>
    </row>
    <row r="54" spans="2:9" x14ac:dyDescent="0.25">
      <c r="B54" s="72"/>
      <c r="C54" s="32">
        <v>44138</v>
      </c>
      <c r="D54" s="33"/>
      <c r="E54" s="34" t="s">
        <v>28</v>
      </c>
      <c r="F54" s="35"/>
      <c r="G54" s="36">
        <v>3304.3</v>
      </c>
      <c r="H54" s="37"/>
      <c r="I54" s="38">
        <f t="shared" si="6"/>
        <v>2992867.7</v>
      </c>
    </row>
    <row r="55" spans="2:9" x14ac:dyDescent="0.25">
      <c r="B55" s="72"/>
      <c r="C55" s="32">
        <v>44138</v>
      </c>
      <c r="D55" s="33"/>
      <c r="E55" s="34" t="s">
        <v>28</v>
      </c>
      <c r="F55" s="35"/>
      <c r="G55" s="36">
        <v>76.989999999999995</v>
      </c>
      <c r="H55" s="37"/>
      <c r="I55" s="38">
        <f t="shared" si="6"/>
        <v>2992790.71</v>
      </c>
    </row>
    <row r="56" spans="2:9" x14ac:dyDescent="0.25">
      <c r="B56" s="72"/>
      <c r="C56" s="32">
        <v>44138</v>
      </c>
      <c r="D56" s="33"/>
      <c r="E56" s="34" t="s">
        <v>27</v>
      </c>
      <c r="F56" s="35"/>
      <c r="G56" s="36">
        <v>66</v>
      </c>
      <c r="H56" s="37"/>
      <c r="I56" s="38">
        <f t="shared" si="6"/>
        <v>2992724.71</v>
      </c>
    </row>
    <row r="57" spans="2:9" x14ac:dyDescent="0.25">
      <c r="B57" s="72"/>
      <c r="C57" s="32">
        <v>44138</v>
      </c>
      <c r="D57" s="33"/>
      <c r="E57" s="34" t="s">
        <v>26</v>
      </c>
      <c r="F57" s="35"/>
      <c r="G57" s="36"/>
      <c r="H57" s="37"/>
      <c r="I57" s="38">
        <f t="shared" si="6"/>
        <v>2992724.71</v>
      </c>
    </row>
    <row r="58" spans="2:9" x14ac:dyDescent="0.25">
      <c r="B58" s="72"/>
      <c r="C58" s="32">
        <v>44145</v>
      </c>
      <c r="D58" s="33"/>
      <c r="E58" s="34" t="s">
        <v>30</v>
      </c>
      <c r="F58" s="35"/>
      <c r="G58" s="36"/>
      <c r="H58" s="36">
        <v>16939.2</v>
      </c>
      <c r="I58" s="38">
        <f t="shared" ref="I58:I64" si="7">I57-G58+H58</f>
        <v>3009663.91</v>
      </c>
    </row>
    <row r="59" spans="2:9" x14ac:dyDescent="0.25">
      <c r="B59" s="72"/>
      <c r="C59" s="32">
        <v>44146</v>
      </c>
      <c r="D59" s="33"/>
      <c r="E59" s="34" t="s">
        <v>31</v>
      </c>
      <c r="F59" s="35"/>
      <c r="G59" s="36">
        <v>300000</v>
      </c>
      <c r="H59" s="37"/>
      <c r="I59" s="38">
        <f t="shared" si="7"/>
        <v>2709663.91</v>
      </c>
    </row>
    <row r="60" spans="2:9" x14ac:dyDescent="0.25">
      <c r="B60" s="72"/>
      <c r="C60" s="32"/>
      <c r="D60" s="33"/>
      <c r="E60" s="34"/>
      <c r="F60" s="35"/>
      <c r="G60" s="36"/>
      <c r="H60" s="37"/>
      <c r="I60" s="38">
        <f t="shared" si="7"/>
        <v>2709663.91</v>
      </c>
    </row>
    <row r="61" spans="2:9" x14ac:dyDescent="0.25">
      <c r="B61" s="72"/>
      <c r="C61" s="32"/>
      <c r="D61" s="33"/>
      <c r="E61" s="34"/>
      <c r="F61" s="35"/>
      <c r="G61" s="36"/>
      <c r="H61" s="37"/>
      <c r="I61" s="38">
        <f t="shared" si="7"/>
        <v>2709663.91</v>
      </c>
    </row>
    <row r="62" spans="2:9" x14ac:dyDescent="0.25">
      <c r="B62" s="72"/>
      <c r="C62" s="32"/>
      <c r="D62" s="33"/>
      <c r="E62" s="34"/>
      <c r="F62" s="35"/>
      <c r="G62" s="36"/>
      <c r="H62" s="37"/>
      <c r="I62" s="38">
        <f t="shared" si="7"/>
        <v>2709663.91</v>
      </c>
    </row>
    <row r="63" spans="2:9" x14ac:dyDescent="0.25">
      <c r="B63" s="72"/>
      <c r="C63" s="32"/>
      <c r="D63" s="33"/>
      <c r="E63" s="34"/>
      <c r="F63" s="35"/>
      <c r="G63" s="36"/>
      <c r="H63" s="37"/>
      <c r="I63" s="38">
        <f t="shared" si="7"/>
        <v>2709663.91</v>
      </c>
    </row>
    <row r="64" spans="2:9" ht="15.75" thickBot="1" x14ac:dyDescent="0.3">
      <c r="B64" s="73"/>
      <c r="C64" s="53"/>
      <c r="D64" s="54"/>
      <c r="E64" s="55"/>
      <c r="F64" s="56"/>
      <c r="G64" s="57"/>
      <c r="H64" s="58"/>
      <c r="I64" s="59">
        <f t="shared" si="7"/>
        <v>2709663.91</v>
      </c>
    </row>
    <row r="65" spans="2:9" ht="1.5" customHeight="1" thickBot="1" x14ac:dyDescent="0.3"/>
    <row r="66" spans="2:9" ht="15.75" thickBot="1" x14ac:dyDescent="0.3">
      <c r="B66" s="62"/>
      <c r="C66" s="63" t="s">
        <v>24</v>
      </c>
      <c r="D66" s="63" t="s">
        <v>33</v>
      </c>
      <c r="E66" s="64" t="s">
        <v>13</v>
      </c>
      <c r="F66" s="65" t="s">
        <v>11</v>
      </c>
      <c r="G66" s="65" t="s">
        <v>34</v>
      </c>
      <c r="H66" s="64" t="s">
        <v>35</v>
      </c>
      <c r="I66" s="66">
        <v>3000000</v>
      </c>
    </row>
    <row r="67" spans="2:9" x14ac:dyDescent="0.25">
      <c r="B67" s="72" t="s">
        <v>7</v>
      </c>
      <c r="C67" s="26">
        <v>43891</v>
      </c>
      <c r="D67" s="67">
        <v>0.23319999999999999</v>
      </c>
      <c r="E67" s="27" t="s">
        <v>32</v>
      </c>
      <c r="F67" s="61">
        <f>C67+730</f>
        <v>44621</v>
      </c>
      <c r="G67" s="28">
        <v>700000</v>
      </c>
      <c r="H67" s="29">
        <f>G67*D67</f>
        <v>163240</v>
      </c>
      <c r="I67" s="30">
        <f>I66-H67</f>
        <v>2836760</v>
      </c>
    </row>
    <row r="68" spans="2:9" x14ac:dyDescent="0.25">
      <c r="B68" s="72"/>
      <c r="C68" s="32">
        <v>43905</v>
      </c>
      <c r="D68" s="68">
        <v>0.23319999999999999</v>
      </c>
      <c r="E68" s="34" t="s">
        <v>32</v>
      </c>
      <c r="F68" s="60">
        <f t="shared" ref="F68:F73" si="8">C68+730</f>
        <v>44635</v>
      </c>
      <c r="G68" s="36">
        <v>250000</v>
      </c>
      <c r="H68" s="37">
        <f t="shared" ref="H68:H73" si="9">G68*D68</f>
        <v>58300</v>
      </c>
      <c r="I68" s="38">
        <f>I67-H68</f>
        <v>2778460</v>
      </c>
    </row>
    <row r="69" spans="2:9" x14ac:dyDescent="0.25">
      <c r="B69" s="72"/>
      <c r="C69" s="32">
        <v>43951</v>
      </c>
      <c r="D69" s="68">
        <v>0.23319999999999999</v>
      </c>
      <c r="E69" s="34" t="s">
        <v>32</v>
      </c>
      <c r="F69" s="60">
        <f t="shared" si="8"/>
        <v>44681</v>
      </c>
      <c r="G69" s="36">
        <v>3000000</v>
      </c>
      <c r="H69" s="37">
        <f t="shared" si="9"/>
        <v>699600</v>
      </c>
      <c r="I69" s="38">
        <f t="shared" ref="I69:I79" si="10">I68-H69</f>
        <v>2078860</v>
      </c>
    </row>
    <row r="70" spans="2:9" x14ac:dyDescent="0.25">
      <c r="B70" s="72"/>
      <c r="C70" s="32">
        <v>43976</v>
      </c>
      <c r="D70" s="68">
        <v>0.32250000000000001</v>
      </c>
      <c r="E70" s="34" t="s">
        <v>32</v>
      </c>
      <c r="F70" s="60">
        <f t="shared" si="8"/>
        <v>44706</v>
      </c>
      <c r="G70" s="36">
        <v>2500000</v>
      </c>
      <c r="H70" s="37">
        <f t="shared" si="9"/>
        <v>806250</v>
      </c>
      <c r="I70" s="38">
        <f t="shared" si="10"/>
        <v>1272610</v>
      </c>
    </row>
    <row r="71" spans="2:9" x14ac:dyDescent="0.25">
      <c r="B71" s="72"/>
      <c r="C71" s="32">
        <v>44043</v>
      </c>
      <c r="D71" s="68">
        <v>0.502</v>
      </c>
      <c r="E71" s="34" t="s">
        <v>32</v>
      </c>
      <c r="F71" s="60">
        <f t="shared" si="8"/>
        <v>44773</v>
      </c>
      <c r="G71" s="36">
        <v>1300000</v>
      </c>
      <c r="H71" s="37">
        <f>G71*D71</f>
        <v>652600</v>
      </c>
      <c r="I71" s="38">
        <f>I70-H71</f>
        <v>620010</v>
      </c>
    </row>
    <row r="72" spans="2:9" x14ac:dyDescent="0.25">
      <c r="B72" s="72"/>
      <c r="C72" s="32">
        <v>44061</v>
      </c>
      <c r="D72" s="68">
        <v>0.23319999999999999</v>
      </c>
      <c r="E72" s="34" t="s">
        <v>32</v>
      </c>
      <c r="F72" s="60">
        <f t="shared" si="8"/>
        <v>44791</v>
      </c>
      <c r="G72" s="36">
        <v>200000</v>
      </c>
      <c r="H72" s="37">
        <f t="shared" si="9"/>
        <v>46640</v>
      </c>
      <c r="I72" s="38">
        <f>I71-H72</f>
        <v>573370</v>
      </c>
    </row>
    <row r="73" spans="2:9" x14ac:dyDescent="0.25">
      <c r="B73" s="72"/>
      <c r="C73" s="32">
        <v>44104</v>
      </c>
      <c r="D73" s="68">
        <v>0.23319999999999999</v>
      </c>
      <c r="E73" s="34" t="s">
        <v>32</v>
      </c>
      <c r="F73" s="60">
        <f t="shared" si="8"/>
        <v>44834</v>
      </c>
      <c r="G73" s="36">
        <v>320000</v>
      </c>
      <c r="H73" s="37">
        <f t="shared" si="9"/>
        <v>74624</v>
      </c>
      <c r="I73" s="38">
        <f>I72-H73</f>
        <v>498746</v>
      </c>
    </row>
    <row r="74" spans="2:9" x14ac:dyDescent="0.25">
      <c r="B74" s="72"/>
      <c r="C74" s="32"/>
      <c r="D74" s="33"/>
      <c r="E74" s="34"/>
      <c r="F74" s="35"/>
      <c r="G74" s="36"/>
      <c r="H74" s="37"/>
      <c r="I74" s="38">
        <f>I73-H74</f>
        <v>498746</v>
      </c>
    </row>
    <row r="75" spans="2:9" x14ac:dyDescent="0.25">
      <c r="B75" s="72"/>
      <c r="C75" s="32"/>
      <c r="D75" s="33"/>
      <c r="E75" s="34"/>
      <c r="F75" s="35"/>
      <c r="G75" s="36"/>
      <c r="H75" s="37"/>
      <c r="I75" s="38">
        <f t="shared" si="10"/>
        <v>498746</v>
      </c>
    </row>
    <row r="76" spans="2:9" x14ac:dyDescent="0.25">
      <c r="B76" s="72"/>
      <c r="C76" s="32"/>
      <c r="D76" s="33"/>
      <c r="E76" s="34"/>
      <c r="F76" s="35"/>
      <c r="G76" s="36"/>
      <c r="H76" s="37"/>
      <c r="I76" s="38">
        <f t="shared" si="10"/>
        <v>498746</v>
      </c>
    </row>
    <row r="77" spans="2:9" x14ac:dyDescent="0.25">
      <c r="B77" s="72"/>
      <c r="C77" s="32"/>
      <c r="D77" s="33"/>
      <c r="E77" s="34"/>
      <c r="F77" s="35"/>
      <c r="G77" s="36"/>
      <c r="H77" s="37"/>
      <c r="I77" s="38">
        <f t="shared" si="10"/>
        <v>498746</v>
      </c>
    </row>
    <row r="78" spans="2:9" x14ac:dyDescent="0.25">
      <c r="B78" s="72"/>
      <c r="C78" s="32"/>
      <c r="D78" s="33"/>
      <c r="E78" s="34"/>
      <c r="F78" s="35"/>
      <c r="G78" s="36"/>
      <c r="H78" s="37"/>
      <c r="I78" s="38">
        <f t="shared" si="10"/>
        <v>498746</v>
      </c>
    </row>
    <row r="79" spans="2:9" ht="15.75" thickBot="1" x14ac:dyDescent="0.3">
      <c r="B79" s="73"/>
      <c r="C79" s="53"/>
      <c r="D79" s="54"/>
      <c r="E79" s="55"/>
      <c r="F79" s="56"/>
      <c r="G79" s="57"/>
      <c r="H79" s="58"/>
      <c r="I79" s="59">
        <f t="shared" si="10"/>
        <v>498746</v>
      </c>
    </row>
  </sheetData>
  <mergeCells count="6">
    <mergeCell ref="C2:E2"/>
    <mergeCell ref="B37:B49"/>
    <mergeCell ref="B52:B64"/>
    <mergeCell ref="B67:B79"/>
    <mergeCell ref="B10:B22"/>
    <mergeCell ref="B25:B34"/>
  </mergeCells>
  <conditionalFormatting sqref="H3:H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{20C08369-B73F-45BB-955A-68488A8AE1E9}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C08369-B73F-45BB-955A-68488A8AE1E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H3:H7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 Gsouri</dc:creator>
  <cp:lastModifiedBy>BOUHALLA</cp:lastModifiedBy>
  <dcterms:created xsi:type="dcterms:W3CDTF">2020-11-10T08:34:05Z</dcterms:created>
  <dcterms:modified xsi:type="dcterms:W3CDTF">2022-07-24T21:01:22Z</dcterms:modified>
</cp:coreProperties>
</file>